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Mèdica\ACM 25_499 Sutures manuals no absorbibles\Licitacions\Esborranys\Proveïdors\Ofertes econòmiques OK\"/>
    </mc:Choice>
  </mc:AlternateContent>
  <xr:revisionPtr revIDLastSave="0" documentId="13_ncr:1_{8B095A33-F432-402C-AD50-990C09B94AC4}" xr6:coauthVersionLast="47" xr6:coauthVersionMax="47" xr10:uidLastSave="{00000000-0000-0000-0000-000000000000}"/>
  <bookViews>
    <workbookView xWindow="-28920" yWindow="-105" windowWidth="29040" windowHeight="15840" xr2:uid="{00000000-000D-0000-FFFF-FFFF00000000}"/>
  </bookViews>
  <sheets>
    <sheet name="LOT 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P21" i="1" l="1"/>
  <c r="Q21" i="1" s="1"/>
  <c r="R21" i="1"/>
  <c r="S21" i="1"/>
  <c r="P22" i="1"/>
  <c r="Q22" i="1" s="1"/>
  <c r="R22" i="1"/>
  <c r="P23" i="1"/>
  <c r="Q23" i="1" s="1"/>
  <c r="R23" i="1"/>
  <c r="P24" i="1"/>
  <c r="Q24" i="1" s="1"/>
  <c r="R24" i="1"/>
  <c r="K21" i="1"/>
  <c r="L21" i="1"/>
  <c r="K22" i="1"/>
  <c r="L22" i="1"/>
  <c r="K23" i="1"/>
  <c r="L23" i="1"/>
  <c r="K24" i="1"/>
  <c r="L24" i="1"/>
  <c r="R26" i="1"/>
  <c r="P26" i="1"/>
  <c r="Q26" i="1" s="1"/>
  <c r="L26" i="1"/>
  <c r="K26" i="1"/>
  <c r="R27" i="1"/>
  <c r="P27" i="1"/>
  <c r="Q27" i="1" s="1"/>
  <c r="L27" i="1"/>
  <c r="K27" i="1"/>
  <c r="R25" i="1"/>
  <c r="P25" i="1"/>
  <c r="Q25" i="1" s="1"/>
  <c r="L25" i="1"/>
  <c r="K25" i="1"/>
  <c r="R29" i="1"/>
  <c r="P29" i="1"/>
  <c r="Q29" i="1" s="1"/>
  <c r="L29" i="1"/>
  <c r="K29" i="1"/>
  <c r="R28" i="1"/>
  <c r="P28" i="1"/>
  <c r="Q28" i="1" s="1"/>
  <c r="L28" i="1"/>
  <c r="K28" i="1"/>
  <c r="R31" i="1"/>
  <c r="P31" i="1"/>
  <c r="Q31" i="1" s="1"/>
  <c r="L31" i="1"/>
  <c r="K31" i="1"/>
  <c r="R30" i="1"/>
  <c r="P30" i="1"/>
  <c r="Q30" i="1" s="1"/>
  <c r="L30" i="1"/>
  <c r="K30" i="1"/>
  <c r="R33" i="1"/>
  <c r="P33" i="1"/>
  <c r="Q33" i="1" s="1"/>
  <c r="L33" i="1"/>
  <c r="K33" i="1"/>
  <c r="R32" i="1"/>
  <c r="P32" i="1"/>
  <c r="Q32" i="1" s="1"/>
  <c r="L32" i="1"/>
  <c r="K32" i="1"/>
  <c r="R34" i="1"/>
  <c r="P34" i="1"/>
  <c r="Q34" i="1" s="1"/>
  <c r="L34" i="1"/>
  <c r="K34" i="1"/>
  <c r="R35" i="1"/>
  <c r="P35" i="1"/>
  <c r="Q35" i="1" s="1"/>
  <c r="L35" i="1"/>
  <c r="K35" i="1"/>
  <c r="R36" i="1"/>
  <c r="P36" i="1"/>
  <c r="Q36" i="1" s="1"/>
  <c r="L36" i="1"/>
  <c r="K36" i="1"/>
  <c r="L20" i="1"/>
  <c r="R20" i="1"/>
  <c r="K20" i="1"/>
  <c r="P20" i="1"/>
  <c r="Q20" i="1" s="1"/>
  <c r="Q40" i="1" l="1"/>
  <c r="Q42" i="1" s="1"/>
  <c r="S22" i="1"/>
  <c r="S24" i="1"/>
  <c r="S23" i="1"/>
  <c r="K40" i="1"/>
  <c r="K42" i="1" s="1"/>
  <c r="S26" i="1"/>
  <c r="S25" i="1"/>
  <c r="S28" i="1"/>
  <c r="S27" i="1"/>
  <c r="S29" i="1"/>
  <c r="S30" i="1"/>
  <c r="S31" i="1"/>
  <c r="S33" i="1"/>
  <c r="S34" i="1"/>
  <c r="S32" i="1"/>
  <c r="S35" i="1"/>
  <c r="S36" i="1"/>
  <c r="S20" i="1"/>
  <c r="S40" i="1" s="1"/>
  <c r="S42" i="1" l="1"/>
</calcChain>
</file>

<file path=xl/sharedStrings.xml><?xml version="1.0" encoding="utf-8"?>
<sst xmlns="http://schemas.openxmlformats.org/spreadsheetml/2006/main" count="88" uniqueCount="72">
  <si>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</si>
  <si>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</si>
  <si>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</si>
  <si>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</si>
  <si>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</si>
  <si>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</si>
  <si>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</si>
  <si>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</si>
  <si>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</si>
  <si>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</si>
  <si>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</si>
  <si>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</si>
  <si>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</si>
  <si>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</si>
  <si>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</si>
  <si>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</si>
  <si>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</si>
  <si>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</si>
  <si>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</si>
  <si>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</si>
  <si>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</si>
  <si>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</si>
  <si>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</si>
  <si>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</si>
  <si>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</si>
  <si>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</si>
  <si>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</si>
  <si>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</si>
  <si>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</si>
  <si>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</si>
  <si>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</si>
  <si>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</si>
  <si>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</si>
  <si>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</si>
  <si>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</si>
  <si>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</si>
  <si>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</si>
  <si>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</si>
  <si>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</si>
  <si>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</si>
  <si>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</si>
  <si>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</si>
  <si>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</si>
  <si>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</si>
  <si>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</si>
  <si>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</si>
  <si>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</si>
  <si>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</si>
  <si>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</si>
  <si>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</si>
  <si>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</si>
  <si>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 xml:space="preserve"> ACM 25/499 </t>
  </si>
  <si>
    <t xml:space="preserve">SUBMINISTRAMENT DE SUTURES MANUALS NO ABSORBIBLES SEGELLADORS I COLES QUIRÚRGIQUES I PASSADORS SUTURES ARTROSCÒPIA PER LA FUNDACIÓ DE GESTIÓ SANITÀRIA DE L’HOSPITAL DE LA SANTA CREU I SANT PAU </t>
  </si>
  <si>
    <t>TOTAL PRESSUPOST BASE LICITACIÓ (2 ANYS)</t>
  </si>
  <si>
    <t>4.Seda Natural I</t>
  </si>
  <si>
    <t xml:space="preserve">Sutura no absorbible de seda natural, trenada -fil:  calibre 0 , longitud de 150 cm , tintat </t>
  </si>
  <si>
    <t>Sutura no absorbible de seda  natural, trenada,  fil: calibre 0, longitud 75 cm , tintat , agulla 1/2 cercle , cos cilíndric, punta cilíndrica,  longitud 26 mm</t>
  </si>
  <si>
    <t>Sutura no absorbible de seda natural, trenada - fil:  calibre 1 ,  longitud de 150  cm, tintat</t>
  </si>
  <si>
    <t xml:space="preserve">Sutura no absorbible  de seda  natural, trenada - fil:  calibre 2/0,  longitud 180  cm, tintat </t>
  </si>
  <si>
    <t>Sutura no absorbible de seda natural, trenada -fil: calibre 2/0,  longitud 75 cm, tintat -agulla 3/8 cercle , cos triangular, punta triangular,  longitud 19 mm</t>
  </si>
  <si>
    <t>Sutura no absorbible de seda  natural, trenada -  fil: calibre 2/0,   longitud 75 cm, tintat - agulla 1/2 cercle, cos cilíndric, punta cilíndrica,  longitud 26 mm</t>
  </si>
  <si>
    <t>Sutura no absorbible de seda natural, trenada - fil: calibre 2/0, longitud 150 cm,  tintat</t>
  </si>
  <si>
    <t>Sutura no absorbible de seda  natural, trenada - fil: calibre 2/0, longitud 75 cm, tintat - agulla 3/8 cercle, cos triangular, punta triangular,  longitud 24 mm</t>
  </si>
  <si>
    <t>Sutura no absorbible de seda  natural, trenada -fil: calibre 2/0, longitud 100 cm, tintat  - agulla recta amb cos triangular, punta triangular invertida,  longitud 60 mm</t>
  </si>
  <si>
    <t>Sutura no absorbible de seda natural, trenada - fil: calibre 3/0,  longitud 75cm, tintat   - agulla recta, cos triangular, punta triangular,  longitud 60 mm</t>
  </si>
  <si>
    <t>Sutura no absorbible de seda natural, trenada- fil: calibre 3/0, longitud 75 cm, tintat -agulla 1/2 cercle, cos cilíndric, punta cilíndrica,  longitud 26 mm</t>
  </si>
  <si>
    <t>Sutura no absorbible de seda natural, trenada- fil: calibre 3/0, longitud 100 cm, tintat - agulla recta, cos triangular, punta triangular,  longitud 60 mm</t>
  </si>
  <si>
    <t>Sutura no absorbible de seda natural, trenada - fil: calibre 3/0, longitud 45cm, tintat - agulla  3/8 cercle , cos triangular, punta triangular,  longitud 19  mm</t>
  </si>
  <si>
    <t>Sutura no absorbible  de seda natural, trenada - fil: calibre 4/0, longitud: 45 cm, tintat - agulla 3/8 cercle, cos triangular, punta triangular,  longitud 19 mm</t>
  </si>
  <si>
    <t>Sutura no absorbible de seda  natural, trenada -fil: calibre 5/0, longitud 45 cm, tintat - agulla 3/8 cercle, cos triangular, punta triangular,  longitud  16 mm</t>
  </si>
  <si>
    <t>Sutura no absorbible de seda natural, trenada - fil: calibre 6/0, longitud 45 cm, tintat -agulla  3/8 cercle, cos triangular, punta triangular,  longitud 16 mm</t>
  </si>
  <si>
    <t>Sutura no absorbible  de seda natural, trenada- fil:  calibre 6/0, longitud 45 cm, tintat -agulla 3/8 cercle , cos cilíndric, punta cilíndrica,  longitud 8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</si>
</sst>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4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3" borderId="41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3" fontId="1" fillId="60" borderId="3" xfId="2" applyNumberFormat="1" applyFont="1" applyFill="1" applyBorder="1" applyAlignment="1" applyProtection="1">
      <alignment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0" borderId="3" xfId="2" applyNumberFormat="1" applyFont="1" applyFill="1" applyBorder="1" applyAlignment="1" applyProtection="1">
      <alignment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3" fontId="1" fillId="60" borderId="12" xfId="2" applyNumberFormat="1" applyFont="1" applyFill="1" applyBorder="1" applyAlignment="1" applyProtection="1">
      <alignment vertical="center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 applyProtection="1">
      <alignment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0" borderId="8" xfId="2" applyNumberFormat="1" applyFont="1" applyFill="1" applyBorder="1" applyAlignment="1" applyProtection="1">
      <alignment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0" fontId="1" fillId="60" borderId="57" xfId="2" applyFont="1" applyFill="1" applyBorder="1" applyAlignment="1" applyProtection="1">
      <alignment horizontal="center" vertical="center" wrapText="1"/>
    </xf>
    <xf numFmtId="0" fontId="8" fillId="0" borderId="57" xfId="2" applyFont="1" applyBorder="1"/>
    <xf numFmtId="0" fontId="8" fillId="0" borderId="57" xfId="2" applyFont="1" applyBorder="1" applyAlignment="1">
      <alignment horizontal="center" vertical="center"/>
    </xf>
    <xf numFmtId="4" fontId="8" fillId="0" borderId="57" xfId="2" applyNumberFormat="1" applyFont="1" applyFill="1" applyBorder="1" applyAlignment="1" applyProtection="1">
      <alignment vertical="center"/>
    </xf>
    <xf numFmtId="3" fontId="1" fillId="60" borderId="57" xfId="2" applyNumberFormat="1" applyFont="1" applyFill="1" applyBorder="1" applyAlignment="1" applyProtection="1">
      <alignment vertical="center"/>
    </xf>
    <xf numFmtId="9" fontId="8" fillId="0" borderId="57" xfId="2" applyNumberFormat="1" applyFont="1" applyFill="1" applyBorder="1" applyAlignment="1" applyProtection="1">
      <alignment horizontal="center" vertical="center"/>
      <protection locked="0"/>
    </xf>
    <xf numFmtId="0" fontId="8" fillId="60" borderId="54" xfId="2" applyFont="1" applyFill="1" applyBorder="1" applyAlignment="1" applyProtection="1">
      <alignment horizontal="center" vertical="center"/>
    </xf>
    <xf numFmtId="4" fontId="8" fillId="60" borderId="54" xfId="2" applyNumberFormat="1" applyFont="1" applyFill="1" applyBorder="1" applyAlignment="1" applyProtection="1">
      <alignment vertical="center"/>
    </xf>
    <xf numFmtId="4" fontId="8" fillId="63" borderId="54" xfId="2" applyNumberFormat="1" applyFont="1" applyFill="1" applyBorder="1" applyAlignment="1">
      <alignment vertical="center"/>
    </xf>
    <xf numFmtId="4" fontId="8" fillId="64" borderId="54" xfId="2" applyNumberFormat="1" applyFont="1" applyFill="1" applyBorder="1" applyAlignment="1" applyProtection="1">
      <alignment horizontal="center" vertical="center"/>
      <protection locked="0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3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4" fontId="8" fillId="3" borderId="4" xfId="2" applyNumberFormat="1" applyFont="1" applyFill="1" applyBorder="1" applyAlignment="1">
      <alignment vertical="center"/>
    </xf>
    <xf numFmtId="4" fontId="8" fillId="3" borderId="9" xfId="2" applyNumberFormat="1" applyFont="1" applyFill="1" applyBorder="1" applyAlignment="1">
      <alignment vertical="center"/>
    </xf>
    <xf numFmtId="4" fontId="8" fillId="2" borderId="2" xfId="2" applyNumberFormat="1" applyFont="1" applyFill="1" applyBorder="1" applyAlignment="1">
      <alignment horizontal="right" vertical="center"/>
    </xf>
    <xf numFmtId="4" fontId="8" fillId="2" borderId="7" xfId="2" applyNumberFormat="1" applyFont="1" applyFill="1" applyBorder="1" applyAlignment="1">
      <alignment horizontal="right" vertical="center"/>
    </xf>
    <xf numFmtId="4" fontId="8" fillId="3" borderId="38" xfId="2" applyNumberFormat="1" applyFont="1" applyFill="1" applyBorder="1" applyAlignment="1">
      <alignment vertical="center"/>
    </xf>
    <xf numFmtId="4" fontId="8" fillId="3" borderId="41" xfId="2" applyNumberFormat="1" applyFont="1" applyFill="1" applyBorder="1" applyAlignment="1">
      <alignment vertical="center"/>
    </xf>
    <xf numFmtId="4" fontId="8" fillId="2" borderId="38" xfId="2" applyNumberFormat="1" applyFont="1" applyFill="1" applyBorder="1" applyAlignment="1">
      <alignment horizontal="right" vertical="center"/>
    </xf>
    <xf numFmtId="4" fontId="8" fillId="2" borderId="55" xfId="2" applyNumberFormat="1" applyFont="1" applyFill="1" applyBorder="1" applyAlignment="1">
      <alignment horizontal="right" vertical="center"/>
    </xf>
    <xf numFmtId="0" fontId="7" fillId="2" borderId="38" xfId="2" applyFont="1" applyFill="1" applyBorder="1" applyAlignment="1">
      <alignment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6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7" fillId="0" borderId="0" xfId="2" applyFont="1" applyBorder="1" applyAlignment="1">
      <alignment horizontal="right" vertical="center"/>
    </xf>
    <xf numFmtId="0" fontId="7" fillId="0" borderId="58" xfId="2" applyFont="1" applyBorder="1" applyAlignment="1">
      <alignment horizontal="right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401114</xdr:colOff>
      <xdr:row>4</xdr:row>
      <xdr:rowOff>87179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62"/>
  <sheetViews>
    <sheetView showGridLines="0" tabSelected="1" topLeftCell="A15" zoomScale="70" zoomScaleNormal="70" workbookViewId="0">
      <selection activeCell="M55" sqref="M55"/>
    </sheetView>
  </sheetViews>
  <sheetFormatPr defaultRowHeight="15" x14ac:dyDescent="0.25"/>
  <cols>
    <col min="1" max="1" width="19.5703125" customWidth="1"/>
    <col min="2" max="2" width="11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140625" bestFit="1" customWidth="1"/>
    <col min="8" max="8" width="11.5703125" customWidth="1"/>
    <col min="9" max="9" width="10.7109375" bestFit="1" customWidth="1"/>
    <col min="10" max="10" width="17.140625" customWidth="1"/>
    <col min="11" max="11" width="13.140625" customWidth="1"/>
    <col min="12" max="12" width="15.57031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17" t="s">
        <v>18</v>
      </c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61" t="s">
        <v>9</v>
      </c>
      <c r="B10" s="161"/>
      <c r="C10" s="161"/>
      <c r="D10" s="163" t="s">
        <v>52</v>
      </c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47"/>
      <c r="R10" s="47"/>
      <c r="S10" s="47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62" t="s">
        <v>10</v>
      </c>
      <c r="B11" s="162"/>
      <c r="C11" s="162"/>
      <c r="D11" s="46"/>
      <c r="E11" s="164" t="s">
        <v>51</v>
      </c>
      <c r="F11" s="164"/>
      <c r="G11" s="164"/>
      <c r="H11" s="164"/>
      <c r="I11" s="164"/>
      <c r="J11" s="164"/>
      <c r="K11" s="164"/>
      <c r="L11" s="164"/>
      <c r="M11" s="164"/>
      <c r="N11" s="48"/>
      <c r="O11" s="48"/>
      <c r="P11" s="48"/>
      <c r="Q11" s="48"/>
      <c r="R11" s="48"/>
      <c r="S11" s="48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28" t="s">
        <v>34</v>
      </c>
      <c r="B12" s="129"/>
      <c r="C12" s="129"/>
      <c r="D12" s="129"/>
      <c r="E12" s="129"/>
      <c r="F12" s="129"/>
      <c r="G12" s="129"/>
      <c r="H12" s="129"/>
      <c r="I12" s="129"/>
      <c r="J12" s="130"/>
      <c r="K12" s="128" t="s">
        <v>11</v>
      </c>
      <c r="L12" s="129"/>
      <c r="M12" s="129"/>
      <c r="N12" s="129"/>
      <c r="O12" s="129"/>
      <c r="P12" s="129"/>
      <c r="Q12" s="129"/>
      <c r="R12" s="129"/>
      <c r="S12" s="130"/>
      <c r="W12" s="26"/>
      <c r="X12" s="26"/>
    </row>
    <row r="13" spans="1:26" s="28" customFormat="1" ht="39" customHeight="1" x14ac:dyDescent="0.2">
      <c r="A13" s="43" t="s">
        <v>35</v>
      </c>
      <c r="B13" s="131"/>
      <c r="C13" s="132"/>
      <c r="D13" s="132"/>
      <c r="E13" s="133"/>
      <c r="F13" s="27" t="s">
        <v>36</v>
      </c>
      <c r="G13" s="131"/>
      <c r="H13" s="132"/>
      <c r="I13" s="132"/>
      <c r="J13" s="134"/>
      <c r="K13" s="120" t="s">
        <v>12</v>
      </c>
      <c r="L13" s="122"/>
      <c r="M13" s="123"/>
      <c r="N13" s="123"/>
      <c r="O13" s="123"/>
      <c r="P13" s="123"/>
      <c r="Q13" s="123"/>
      <c r="R13" s="123"/>
      <c r="S13" s="124"/>
      <c r="W13" s="26"/>
    </row>
    <row r="14" spans="1:26" s="28" customFormat="1" ht="39" customHeight="1" x14ac:dyDescent="0.2">
      <c r="A14" s="41" t="s">
        <v>37</v>
      </c>
      <c r="B14" s="135"/>
      <c r="C14" s="136"/>
      <c r="D14" s="136"/>
      <c r="E14" s="137"/>
      <c r="F14" s="29" t="s">
        <v>38</v>
      </c>
      <c r="G14" s="135"/>
      <c r="H14" s="136"/>
      <c r="I14" s="136"/>
      <c r="J14" s="138"/>
      <c r="K14" s="121"/>
      <c r="L14" s="125"/>
      <c r="M14" s="126"/>
      <c r="N14" s="126"/>
      <c r="O14" s="126"/>
      <c r="P14" s="126"/>
      <c r="Q14" s="126"/>
      <c r="R14" s="126"/>
      <c r="S14" s="127"/>
      <c r="W14" s="26"/>
    </row>
    <row r="15" spans="1:26" s="28" customFormat="1" ht="39" customHeight="1" x14ac:dyDescent="0.2">
      <c r="A15" s="41" t="s">
        <v>13</v>
      </c>
      <c r="B15" s="31"/>
      <c r="C15" s="29" t="s">
        <v>15</v>
      </c>
      <c r="D15" s="165"/>
      <c r="E15" s="166"/>
      <c r="F15" s="29" t="s">
        <v>39</v>
      </c>
      <c r="G15" s="135"/>
      <c r="H15" s="136"/>
      <c r="I15" s="136"/>
      <c r="J15" s="138"/>
      <c r="K15" s="30" t="s">
        <v>14</v>
      </c>
      <c r="L15" s="118"/>
      <c r="M15" s="118"/>
      <c r="N15" s="118"/>
      <c r="O15" s="118"/>
      <c r="P15" s="118"/>
      <c r="Q15" s="118"/>
      <c r="R15" s="118"/>
      <c r="S15" s="119"/>
      <c r="W15" s="26"/>
    </row>
    <row r="16" spans="1:26" s="28" customFormat="1" ht="39" customHeight="1" x14ac:dyDescent="0.2">
      <c r="A16" s="41" t="s">
        <v>40</v>
      </c>
      <c r="B16" s="135"/>
      <c r="C16" s="136"/>
      <c r="D16" s="136"/>
      <c r="E16" s="137"/>
      <c r="F16" s="32" t="s">
        <v>41</v>
      </c>
      <c r="G16" s="33" t="s">
        <v>42</v>
      </c>
      <c r="H16" s="42"/>
      <c r="I16" s="33" t="s">
        <v>16</v>
      </c>
      <c r="J16" s="42"/>
      <c r="K16" s="146" t="s">
        <v>43</v>
      </c>
      <c r="L16" s="142"/>
      <c r="M16" s="142"/>
      <c r="N16" s="142"/>
      <c r="O16" s="142"/>
      <c r="P16" s="142"/>
      <c r="Q16" s="142"/>
      <c r="R16" s="142"/>
      <c r="S16" s="143"/>
      <c r="W16" s="26"/>
    </row>
    <row r="17" spans="1:26" s="34" customFormat="1" ht="39" customHeight="1" thickBot="1" x14ac:dyDescent="0.3">
      <c r="A17" s="44" t="s">
        <v>17</v>
      </c>
      <c r="B17" s="148"/>
      <c r="C17" s="149"/>
      <c r="D17" s="149"/>
      <c r="E17" s="150"/>
      <c r="F17" s="45" t="s">
        <v>44</v>
      </c>
      <c r="G17" s="151"/>
      <c r="H17" s="152"/>
      <c r="I17" s="152"/>
      <c r="J17" s="153"/>
      <c r="K17" s="147"/>
      <c r="L17" s="144"/>
      <c r="M17" s="144"/>
      <c r="N17" s="144"/>
      <c r="O17" s="144"/>
      <c r="P17" s="144"/>
      <c r="Q17" s="144"/>
      <c r="R17" s="144"/>
      <c r="S17" s="145"/>
      <c r="W17" s="26"/>
    </row>
    <row r="18" spans="1:26" s="34" customFormat="1" ht="39" customHeight="1" thickBot="1" x14ac:dyDescent="0.3">
      <c r="A18" s="40"/>
      <c r="B18" s="40"/>
      <c r="C18" s="40"/>
      <c r="D18" s="40"/>
      <c r="E18" s="36"/>
      <c r="F18" s="37"/>
      <c r="G18" s="38"/>
      <c r="H18" s="38"/>
      <c r="I18" s="38"/>
      <c r="J18" s="38"/>
      <c r="K18" s="35"/>
      <c r="L18" s="38"/>
      <c r="M18" s="38"/>
      <c r="N18" s="38"/>
      <c r="O18" s="38"/>
      <c r="P18" s="157" t="s">
        <v>25</v>
      </c>
      <c r="Q18" s="158"/>
      <c r="R18" s="159" t="s">
        <v>26</v>
      </c>
      <c r="S18" s="160"/>
      <c r="W18" s="26"/>
    </row>
    <row r="19" spans="1:26" s="15" customFormat="1" ht="108" customHeight="1" thickBot="1" x14ac:dyDescent="0.25">
      <c r="A19" s="50" t="s">
        <v>0</v>
      </c>
      <c r="B19" s="51" t="s">
        <v>46</v>
      </c>
      <c r="C19" s="154" t="s">
        <v>8</v>
      </c>
      <c r="D19" s="154"/>
      <c r="E19" s="52" t="s">
        <v>1</v>
      </c>
      <c r="F19" s="52" t="s">
        <v>2</v>
      </c>
      <c r="G19" s="53" t="s">
        <v>19</v>
      </c>
      <c r="H19" s="54" t="s">
        <v>45</v>
      </c>
      <c r="I19" s="54" t="s">
        <v>6</v>
      </c>
      <c r="J19" s="54" t="s">
        <v>33</v>
      </c>
      <c r="K19" s="55" t="s">
        <v>7</v>
      </c>
      <c r="L19" s="56" t="s">
        <v>50</v>
      </c>
      <c r="M19" s="52" t="s">
        <v>49</v>
      </c>
      <c r="N19" s="57" t="s">
        <v>3</v>
      </c>
      <c r="O19" s="58" t="s">
        <v>4</v>
      </c>
      <c r="P19" s="59" t="s">
        <v>27</v>
      </c>
      <c r="Q19" s="60" t="s">
        <v>5</v>
      </c>
      <c r="R19" s="114" t="s">
        <v>22</v>
      </c>
      <c r="S19" s="61" t="s">
        <v>21</v>
      </c>
      <c r="T19" s="16"/>
      <c r="U19" s="16"/>
      <c r="V19" s="16"/>
      <c r="W19" s="16"/>
      <c r="X19" s="16"/>
      <c r="Y19" s="16"/>
      <c r="Z19" s="16"/>
    </row>
    <row r="20" spans="1:26" s="15" customFormat="1" ht="39" customHeight="1" x14ac:dyDescent="0.2">
      <c r="A20" s="167" t="s">
        <v>54</v>
      </c>
      <c r="B20" s="72">
        <v>2018165</v>
      </c>
      <c r="C20" s="155" t="s">
        <v>55</v>
      </c>
      <c r="D20" s="156"/>
      <c r="E20" s="73"/>
      <c r="F20" s="73"/>
      <c r="G20" s="74"/>
      <c r="H20" s="75">
        <v>171</v>
      </c>
      <c r="I20" s="96" t="s">
        <v>20</v>
      </c>
      <c r="J20" s="97">
        <v>0.6</v>
      </c>
      <c r="K20" s="98">
        <f t="shared" ref="K20:K36" si="0">H20*J20</f>
        <v>102.6</v>
      </c>
      <c r="L20" s="99" t="e">
        <f t="shared" ref="L20:L36" si="1">M20/G20</f>
        <v>#DIV/0!</v>
      </c>
      <c r="M20" s="76"/>
      <c r="N20" s="77"/>
      <c r="O20" s="100"/>
      <c r="P20" s="110">
        <f t="shared" ref="P20:P36" si="2">M20*(1-O20)</f>
        <v>0</v>
      </c>
      <c r="Q20" s="111">
        <f t="shared" ref="Q20:Q34" si="3">IF(ISERROR(P20/G20),0,(P20/G20)*H20)</f>
        <v>0</v>
      </c>
      <c r="R20" s="112" t="e">
        <f t="shared" ref="R20:R34" si="4">ROUNDUP((H20/G20),0)</f>
        <v>#DIV/0!</v>
      </c>
      <c r="S20" s="113" t="e">
        <f t="shared" ref="S20:S36" si="5">R20*P20</f>
        <v>#DIV/0!</v>
      </c>
      <c r="T20" s="16"/>
      <c r="U20" s="16"/>
      <c r="V20" s="16"/>
      <c r="W20" s="16"/>
      <c r="X20" s="16"/>
      <c r="Y20" s="16"/>
      <c r="Z20" s="16"/>
    </row>
    <row r="21" spans="1:26" s="15" customFormat="1" ht="39" customHeight="1" x14ac:dyDescent="0.2">
      <c r="A21" s="168"/>
      <c r="B21" s="90">
        <v>2018166</v>
      </c>
      <c r="C21" s="115" t="s">
        <v>56</v>
      </c>
      <c r="D21" s="116"/>
      <c r="E21" s="91"/>
      <c r="F21" s="91"/>
      <c r="G21" s="92"/>
      <c r="H21" s="94">
        <v>8079</v>
      </c>
      <c r="I21" s="66" t="s">
        <v>20</v>
      </c>
      <c r="J21" s="67">
        <v>0.59999999999999987</v>
      </c>
      <c r="K21" s="68">
        <f t="shared" ref="K21:K24" si="6">H21*J21</f>
        <v>4847.3999999999987</v>
      </c>
      <c r="L21" s="69" t="e">
        <f t="shared" ref="L21:L24" si="7">M21/G21</f>
        <v>#DIV/0!</v>
      </c>
      <c r="M21" s="93"/>
      <c r="N21" s="95"/>
      <c r="O21" s="101"/>
      <c r="P21" s="104">
        <f t="shared" ref="P21:P24" si="8">M21*(1-O21)</f>
        <v>0</v>
      </c>
      <c r="Q21" s="106">
        <f t="shared" ref="Q21:Q24" si="9">IF(ISERROR(P21/G21),0,(P21/G21)*H21)</f>
        <v>0</v>
      </c>
      <c r="R21" s="108" t="e">
        <f t="shared" ref="R21:R24" si="10">ROUNDUP((H21/G21),0)</f>
        <v>#DIV/0!</v>
      </c>
      <c r="S21" s="89" t="e">
        <f t="shared" ref="S21:S24" si="11">R21*P21</f>
        <v>#DIV/0!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68"/>
      <c r="B22" s="90">
        <v>2018161</v>
      </c>
      <c r="C22" s="115" t="s">
        <v>57</v>
      </c>
      <c r="D22" s="116"/>
      <c r="E22" s="91"/>
      <c r="F22" s="91"/>
      <c r="G22" s="92"/>
      <c r="H22" s="94">
        <v>274</v>
      </c>
      <c r="I22" s="66" t="s">
        <v>20</v>
      </c>
      <c r="J22" s="67">
        <v>0.6</v>
      </c>
      <c r="K22" s="68">
        <f t="shared" si="6"/>
        <v>164.4</v>
      </c>
      <c r="L22" s="69" t="e">
        <f t="shared" si="7"/>
        <v>#DIV/0!</v>
      </c>
      <c r="M22" s="93"/>
      <c r="N22" s="95"/>
      <c r="O22" s="101"/>
      <c r="P22" s="104">
        <f t="shared" si="8"/>
        <v>0</v>
      </c>
      <c r="Q22" s="106">
        <f t="shared" si="9"/>
        <v>0</v>
      </c>
      <c r="R22" s="108" t="e">
        <f t="shared" si="10"/>
        <v>#DIV/0!</v>
      </c>
      <c r="S22" s="89" t="e">
        <f t="shared" si="11"/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68"/>
      <c r="B23" s="90">
        <v>2007628</v>
      </c>
      <c r="C23" s="115" t="s">
        <v>58</v>
      </c>
      <c r="D23" s="116"/>
      <c r="E23" s="91"/>
      <c r="F23" s="91"/>
      <c r="G23" s="92"/>
      <c r="H23" s="94">
        <v>129</v>
      </c>
      <c r="I23" s="66" t="s">
        <v>20</v>
      </c>
      <c r="J23" s="67">
        <v>1.9450000000000001</v>
      </c>
      <c r="K23" s="68">
        <f t="shared" si="6"/>
        <v>250.905</v>
      </c>
      <c r="L23" s="69" t="e">
        <f t="shared" si="7"/>
        <v>#DIV/0!</v>
      </c>
      <c r="M23" s="93"/>
      <c r="N23" s="95"/>
      <c r="O23" s="101"/>
      <c r="P23" s="104">
        <f t="shared" si="8"/>
        <v>0</v>
      </c>
      <c r="Q23" s="106">
        <f t="shared" si="9"/>
        <v>0</v>
      </c>
      <c r="R23" s="108" t="e">
        <f t="shared" si="10"/>
        <v>#DIV/0!</v>
      </c>
      <c r="S23" s="89" t="e">
        <f t="shared" si="11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2">
      <c r="A24" s="168"/>
      <c r="B24" s="90">
        <v>2018152</v>
      </c>
      <c r="C24" s="115" t="s">
        <v>59</v>
      </c>
      <c r="D24" s="116"/>
      <c r="E24" s="91"/>
      <c r="F24" s="91"/>
      <c r="G24" s="92"/>
      <c r="H24" s="94">
        <v>7431</v>
      </c>
      <c r="I24" s="66" t="s">
        <v>20</v>
      </c>
      <c r="J24" s="67">
        <v>0.60000000000000009</v>
      </c>
      <c r="K24" s="68">
        <f t="shared" si="6"/>
        <v>4458.6000000000004</v>
      </c>
      <c r="L24" s="69" t="e">
        <f t="shared" si="7"/>
        <v>#DIV/0!</v>
      </c>
      <c r="M24" s="93"/>
      <c r="N24" s="95"/>
      <c r="O24" s="101"/>
      <c r="P24" s="104">
        <f t="shared" si="8"/>
        <v>0</v>
      </c>
      <c r="Q24" s="106">
        <f t="shared" si="9"/>
        <v>0</v>
      </c>
      <c r="R24" s="108" t="e">
        <f t="shared" si="10"/>
        <v>#DIV/0!</v>
      </c>
      <c r="S24" s="89" t="e">
        <f t="shared" si="11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x14ac:dyDescent="0.2">
      <c r="A25" s="168"/>
      <c r="B25" s="62">
        <v>2018157</v>
      </c>
      <c r="C25" s="115" t="s">
        <v>60</v>
      </c>
      <c r="D25" s="116"/>
      <c r="E25" s="63"/>
      <c r="F25" s="63"/>
      <c r="G25" s="64"/>
      <c r="H25" s="65">
        <v>238</v>
      </c>
      <c r="I25" s="66" t="s">
        <v>20</v>
      </c>
      <c r="J25" s="67">
        <v>0.6</v>
      </c>
      <c r="K25" s="68">
        <f t="shared" si="0"/>
        <v>142.79999999999998</v>
      </c>
      <c r="L25" s="69" t="e">
        <f t="shared" si="1"/>
        <v>#DIV/0!</v>
      </c>
      <c r="M25" s="70"/>
      <c r="N25" s="71"/>
      <c r="O25" s="102"/>
      <c r="P25" s="104">
        <f t="shared" si="2"/>
        <v>0</v>
      </c>
      <c r="Q25" s="106">
        <f t="shared" si="3"/>
        <v>0</v>
      </c>
      <c r="R25" s="108" t="e">
        <f t="shared" si="4"/>
        <v>#DIV/0!</v>
      </c>
      <c r="S25" s="89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s="15" customFormat="1" ht="39" customHeight="1" x14ac:dyDescent="0.2">
      <c r="A26" s="168"/>
      <c r="B26" s="62">
        <v>2018158</v>
      </c>
      <c r="C26" s="115" t="s">
        <v>61</v>
      </c>
      <c r="D26" s="116"/>
      <c r="E26" s="63"/>
      <c r="F26" s="63"/>
      <c r="G26" s="64"/>
      <c r="H26" s="65">
        <v>250</v>
      </c>
      <c r="I26" s="66" t="s">
        <v>20</v>
      </c>
      <c r="J26" s="67">
        <v>0.6</v>
      </c>
      <c r="K26" s="68">
        <f t="shared" si="0"/>
        <v>150</v>
      </c>
      <c r="L26" s="69" t="e">
        <f t="shared" si="1"/>
        <v>#DIV/0!</v>
      </c>
      <c r="M26" s="70"/>
      <c r="N26" s="71"/>
      <c r="O26" s="102"/>
      <c r="P26" s="104">
        <f t="shared" si="2"/>
        <v>0</v>
      </c>
      <c r="Q26" s="106">
        <f t="shared" ref="Q26" si="12">IF(ISERROR(P26/G26),0,(P26/G26)*H26)</f>
        <v>0</v>
      </c>
      <c r="R26" s="108" t="e">
        <f t="shared" ref="R26" si="13">ROUNDUP((H26/G26),0)</f>
        <v>#DIV/0!</v>
      </c>
      <c r="S26" s="89" t="e">
        <f t="shared" si="5"/>
        <v>#DIV/0!</v>
      </c>
      <c r="T26" s="16"/>
      <c r="U26" s="16"/>
      <c r="V26" s="16"/>
      <c r="W26" s="16"/>
      <c r="X26" s="16"/>
      <c r="Y26" s="16"/>
      <c r="Z26" s="16"/>
    </row>
    <row r="27" spans="1:26" s="15" customFormat="1" ht="39" customHeight="1" x14ac:dyDescent="0.2">
      <c r="A27" s="168"/>
      <c r="B27" s="62">
        <v>2018163</v>
      </c>
      <c r="C27" s="115" t="s">
        <v>62</v>
      </c>
      <c r="D27" s="116"/>
      <c r="E27" s="63"/>
      <c r="F27" s="63"/>
      <c r="G27" s="64"/>
      <c r="H27" s="65">
        <v>4434</v>
      </c>
      <c r="I27" s="66" t="s">
        <v>20</v>
      </c>
      <c r="J27" s="67">
        <v>0.59999999999999987</v>
      </c>
      <c r="K27" s="68">
        <f t="shared" si="0"/>
        <v>2660.3999999999996</v>
      </c>
      <c r="L27" s="69" t="e">
        <f t="shared" si="1"/>
        <v>#DIV/0!</v>
      </c>
      <c r="M27" s="70"/>
      <c r="N27" s="71"/>
      <c r="O27" s="102"/>
      <c r="P27" s="104">
        <f t="shared" si="2"/>
        <v>0</v>
      </c>
      <c r="Q27" s="106">
        <f t="shared" si="3"/>
        <v>0</v>
      </c>
      <c r="R27" s="108" t="e">
        <f t="shared" si="4"/>
        <v>#DIV/0!</v>
      </c>
      <c r="S27" s="89" t="e">
        <f t="shared" si="5"/>
        <v>#DIV/0!</v>
      </c>
      <c r="T27" s="16"/>
      <c r="U27" s="16"/>
      <c r="V27" s="16"/>
      <c r="W27" s="16"/>
      <c r="X27" s="16"/>
      <c r="Y27" s="16"/>
      <c r="Z27" s="16"/>
    </row>
    <row r="28" spans="1:26" s="15" customFormat="1" ht="39" customHeight="1" x14ac:dyDescent="0.2">
      <c r="A28" s="168"/>
      <c r="B28" s="62">
        <v>2018167</v>
      </c>
      <c r="C28" s="115" t="s">
        <v>63</v>
      </c>
      <c r="D28" s="116"/>
      <c r="E28" s="63"/>
      <c r="F28" s="63"/>
      <c r="G28" s="64"/>
      <c r="H28" s="65">
        <v>4055</v>
      </c>
      <c r="I28" s="66" t="s">
        <v>20</v>
      </c>
      <c r="J28" s="67">
        <v>0.85454545454545439</v>
      </c>
      <c r="K28" s="68">
        <f t="shared" si="0"/>
        <v>3465.1818181818176</v>
      </c>
      <c r="L28" s="69" t="e">
        <f t="shared" si="1"/>
        <v>#DIV/0!</v>
      </c>
      <c r="M28" s="70"/>
      <c r="N28" s="71"/>
      <c r="O28" s="102"/>
      <c r="P28" s="104">
        <f t="shared" si="2"/>
        <v>0</v>
      </c>
      <c r="Q28" s="106">
        <f t="shared" ref="Q28:Q29" si="14">IF(ISERROR(P28/G28),0,(P28/G28)*H28)</f>
        <v>0</v>
      </c>
      <c r="R28" s="108" t="e">
        <f t="shared" ref="R28:R29" si="15">ROUNDUP((H28/G28),0)</f>
        <v>#DIV/0!</v>
      </c>
      <c r="S28" s="89" t="e">
        <f t="shared" si="5"/>
        <v>#DIV/0!</v>
      </c>
      <c r="T28" s="16"/>
      <c r="U28" s="16"/>
      <c r="V28" s="16"/>
      <c r="W28" s="16"/>
      <c r="X28" s="16"/>
      <c r="Y28" s="16"/>
      <c r="Z28" s="16"/>
    </row>
    <row r="29" spans="1:26" s="15" customFormat="1" ht="39" customHeight="1" x14ac:dyDescent="0.2">
      <c r="A29" s="168"/>
      <c r="B29" s="62">
        <v>2018150</v>
      </c>
      <c r="C29" s="115" t="s">
        <v>64</v>
      </c>
      <c r="D29" s="116"/>
      <c r="E29" s="63"/>
      <c r="F29" s="63"/>
      <c r="G29" s="64"/>
      <c r="H29" s="65">
        <v>360</v>
      </c>
      <c r="I29" s="66" t="s">
        <v>20</v>
      </c>
      <c r="J29" s="67">
        <v>0.78005050505050499</v>
      </c>
      <c r="K29" s="68">
        <f t="shared" si="0"/>
        <v>280.81818181818181</v>
      </c>
      <c r="L29" s="69" t="e">
        <f t="shared" si="1"/>
        <v>#DIV/0!</v>
      </c>
      <c r="M29" s="70"/>
      <c r="N29" s="71"/>
      <c r="O29" s="102"/>
      <c r="P29" s="104">
        <f t="shared" si="2"/>
        <v>0</v>
      </c>
      <c r="Q29" s="106">
        <f t="shared" si="14"/>
        <v>0</v>
      </c>
      <c r="R29" s="108" t="e">
        <f t="shared" si="15"/>
        <v>#DIV/0!</v>
      </c>
      <c r="S29" s="89" t="e">
        <f t="shared" si="5"/>
        <v>#DIV/0!</v>
      </c>
      <c r="T29" s="16"/>
      <c r="U29" s="16"/>
      <c r="V29" s="16"/>
      <c r="W29" s="16"/>
      <c r="X29" s="16"/>
      <c r="Y29" s="16"/>
      <c r="Z29" s="16"/>
    </row>
    <row r="30" spans="1:26" s="15" customFormat="1" ht="39" customHeight="1" x14ac:dyDescent="0.2">
      <c r="A30" s="168"/>
      <c r="B30" s="62">
        <v>2018153</v>
      </c>
      <c r="C30" s="115" t="s">
        <v>65</v>
      </c>
      <c r="D30" s="116"/>
      <c r="E30" s="63"/>
      <c r="F30" s="63"/>
      <c r="G30" s="64"/>
      <c r="H30" s="65">
        <v>366</v>
      </c>
      <c r="I30" s="66" t="s">
        <v>20</v>
      </c>
      <c r="J30" s="67">
        <v>0.6</v>
      </c>
      <c r="K30" s="68">
        <f t="shared" si="0"/>
        <v>219.6</v>
      </c>
      <c r="L30" s="69" t="e">
        <f t="shared" si="1"/>
        <v>#DIV/0!</v>
      </c>
      <c r="M30" s="70"/>
      <c r="N30" s="71"/>
      <c r="O30" s="102"/>
      <c r="P30" s="104">
        <f t="shared" si="2"/>
        <v>0</v>
      </c>
      <c r="Q30" s="106">
        <f t="shared" si="3"/>
        <v>0</v>
      </c>
      <c r="R30" s="108" t="e">
        <f t="shared" si="4"/>
        <v>#DIV/0!</v>
      </c>
      <c r="S30" s="89" t="e">
        <f t="shared" si="5"/>
        <v>#DIV/0!</v>
      </c>
      <c r="T30" s="16"/>
      <c r="U30" s="16"/>
      <c r="V30" s="16"/>
      <c r="W30" s="16"/>
      <c r="X30" s="16"/>
      <c r="Y30" s="16"/>
      <c r="Z30" s="16"/>
    </row>
    <row r="31" spans="1:26" s="15" customFormat="1" ht="39" customHeight="1" x14ac:dyDescent="0.2">
      <c r="A31" s="168"/>
      <c r="B31" s="62">
        <v>2018155</v>
      </c>
      <c r="C31" s="115" t="s">
        <v>66</v>
      </c>
      <c r="D31" s="116"/>
      <c r="E31" s="63"/>
      <c r="F31" s="63"/>
      <c r="G31" s="64"/>
      <c r="H31" s="65">
        <v>322</v>
      </c>
      <c r="I31" s="66" t="s">
        <v>20</v>
      </c>
      <c r="J31" s="67">
        <v>0.78005050505050499</v>
      </c>
      <c r="K31" s="68">
        <f t="shared" si="0"/>
        <v>251.1762626262626</v>
      </c>
      <c r="L31" s="69" t="e">
        <f t="shared" si="1"/>
        <v>#DIV/0!</v>
      </c>
      <c r="M31" s="70"/>
      <c r="N31" s="71"/>
      <c r="O31" s="102"/>
      <c r="P31" s="104">
        <f t="shared" si="2"/>
        <v>0</v>
      </c>
      <c r="Q31" s="106">
        <f t="shared" si="3"/>
        <v>0</v>
      </c>
      <c r="R31" s="108" t="e">
        <f t="shared" si="4"/>
        <v>#DIV/0!</v>
      </c>
      <c r="S31" s="89" t="e">
        <f t="shared" si="5"/>
        <v>#DIV/0!</v>
      </c>
      <c r="T31" s="16"/>
      <c r="U31" s="16"/>
      <c r="V31" s="16"/>
      <c r="W31" s="16"/>
      <c r="X31" s="16"/>
      <c r="Y31" s="16"/>
      <c r="Z31" s="16"/>
    </row>
    <row r="32" spans="1:26" s="15" customFormat="1" ht="39" customHeight="1" x14ac:dyDescent="0.2">
      <c r="A32" s="168"/>
      <c r="B32" s="62">
        <v>2018159</v>
      </c>
      <c r="C32" s="115" t="s">
        <v>67</v>
      </c>
      <c r="D32" s="116"/>
      <c r="E32" s="63"/>
      <c r="F32" s="63"/>
      <c r="G32" s="64"/>
      <c r="H32" s="65">
        <v>6430</v>
      </c>
      <c r="I32" s="66" t="s">
        <v>20</v>
      </c>
      <c r="J32" s="67">
        <v>0.59999999999999976</v>
      </c>
      <c r="K32" s="68">
        <f t="shared" si="0"/>
        <v>3857.9999999999986</v>
      </c>
      <c r="L32" s="69" t="e">
        <f t="shared" si="1"/>
        <v>#DIV/0!</v>
      </c>
      <c r="M32" s="70"/>
      <c r="N32" s="71"/>
      <c r="O32" s="102"/>
      <c r="P32" s="104">
        <f t="shared" si="2"/>
        <v>0</v>
      </c>
      <c r="Q32" s="106">
        <f t="shared" ref="Q32:Q33" si="16">IF(ISERROR(P32/G32),0,(P32/G32)*H32)</f>
        <v>0</v>
      </c>
      <c r="R32" s="108" t="e">
        <f t="shared" ref="R32:R33" si="17">ROUNDUP((H32/G32),0)</f>
        <v>#DIV/0!</v>
      </c>
      <c r="S32" s="89" t="e">
        <f t="shared" si="5"/>
        <v>#DIV/0!</v>
      </c>
      <c r="T32" s="16"/>
      <c r="U32" s="16"/>
      <c r="V32" s="16"/>
      <c r="W32" s="16"/>
      <c r="X32" s="16"/>
      <c r="Y32" s="16"/>
      <c r="Z32" s="16"/>
    </row>
    <row r="33" spans="1:26" s="15" customFormat="1" ht="39" customHeight="1" x14ac:dyDescent="0.2">
      <c r="A33" s="168"/>
      <c r="B33" s="62">
        <v>2018156</v>
      </c>
      <c r="C33" s="115" t="s">
        <v>68</v>
      </c>
      <c r="D33" s="116"/>
      <c r="E33" s="63"/>
      <c r="F33" s="63"/>
      <c r="G33" s="64"/>
      <c r="H33" s="65">
        <v>2630</v>
      </c>
      <c r="I33" s="66" t="s">
        <v>20</v>
      </c>
      <c r="J33" s="67">
        <v>0.59999999999999987</v>
      </c>
      <c r="K33" s="68">
        <f t="shared" si="0"/>
        <v>1577.9999999999995</v>
      </c>
      <c r="L33" s="69" t="e">
        <f t="shared" si="1"/>
        <v>#DIV/0!</v>
      </c>
      <c r="M33" s="70"/>
      <c r="N33" s="71"/>
      <c r="O33" s="102"/>
      <c r="P33" s="104">
        <f t="shared" si="2"/>
        <v>0</v>
      </c>
      <c r="Q33" s="106">
        <f t="shared" si="16"/>
        <v>0</v>
      </c>
      <c r="R33" s="108" t="e">
        <f t="shared" si="17"/>
        <v>#DIV/0!</v>
      </c>
      <c r="S33" s="89" t="e">
        <f t="shared" si="5"/>
        <v>#DIV/0!</v>
      </c>
      <c r="T33" s="16"/>
      <c r="U33" s="16"/>
      <c r="V33" s="16"/>
      <c r="W33" s="16"/>
      <c r="X33" s="16"/>
      <c r="Y33" s="16"/>
      <c r="Z33" s="16"/>
    </row>
    <row r="34" spans="1:26" s="15" customFormat="1" ht="39" customHeight="1" x14ac:dyDescent="0.2">
      <c r="A34" s="168"/>
      <c r="B34" s="62">
        <v>2018154</v>
      </c>
      <c r="C34" s="115" t="s">
        <v>69</v>
      </c>
      <c r="D34" s="116"/>
      <c r="E34" s="63"/>
      <c r="F34" s="63"/>
      <c r="G34" s="64"/>
      <c r="H34" s="65">
        <v>966</v>
      </c>
      <c r="I34" s="66" t="s">
        <v>20</v>
      </c>
      <c r="J34" s="67">
        <v>0.6</v>
      </c>
      <c r="K34" s="68">
        <f t="shared" si="0"/>
        <v>579.6</v>
      </c>
      <c r="L34" s="69" t="e">
        <f t="shared" si="1"/>
        <v>#DIV/0!</v>
      </c>
      <c r="M34" s="70"/>
      <c r="N34" s="71"/>
      <c r="O34" s="102"/>
      <c r="P34" s="104">
        <f t="shared" si="2"/>
        <v>0</v>
      </c>
      <c r="Q34" s="106">
        <f t="shared" si="3"/>
        <v>0</v>
      </c>
      <c r="R34" s="108" t="e">
        <f t="shared" si="4"/>
        <v>#DIV/0!</v>
      </c>
      <c r="S34" s="89" t="e">
        <f t="shared" si="5"/>
        <v>#DIV/0!</v>
      </c>
      <c r="T34" s="16"/>
      <c r="U34" s="16"/>
      <c r="V34" s="16"/>
      <c r="W34" s="16"/>
      <c r="X34" s="16"/>
      <c r="Y34" s="16"/>
      <c r="Z34" s="16"/>
    </row>
    <row r="35" spans="1:26" s="15" customFormat="1" ht="39" customHeight="1" x14ac:dyDescent="0.2">
      <c r="A35" s="168"/>
      <c r="B35" s="62">
        <v>2018160</v>
      </c>
      <c r="C35" s="115" t="s">
        <v>70</v>
      </c>
      <c r="D35" s="116"/>
      <c r="E35" s="63"/>
      <c r="F35" s="63"/>
      <c r="G35" s="64"/>
      <c r="H35" s="65">
        <v>110</v>
      </c>
      <c r="I35" s="66" t="s">
        <v>20</v>
      </c>
      <c r="J35" s="67">
        <v>0.6</v>
      </c>
      <c r="K35" s="68">
        <f t="shared" si="0"/>
        <v>66</v>
      </c>
      <c r="L35" s="69" t="e">
        <f t="shared" si="1"/>
        <v>#DIV/0!</v>
      </c>
      <c r="M35" s="70"/>
      <c r="N35" s="71"/>
      <c r="O35" s="102"/>
      <c r="P35" s="104">
        <f t="shared" si="2"/>
        <v>0</v>
      </c>
      <c r="Q35" s="106">
        <f t="shared" ref="Q35" si="18">IF(ISERROR(P35/G35),0,(P35/G35)*H35)</f>
        <v>0</v>
      </c>
      <c r="R35" s="108" t="e">
        <f t="shared" ref="R35" si="19">ROUNDUP((H35/G35),0)</f>
        <v>#DIV/0!</v>
      </c>
      <c r="S35" s="89" t="e">
        <f t="shared" si="5"/>
        <v>#DIV/0!</v>
      </c>
      <c r="T35" s="16"/>
      <c r="U35" s="16"/>
      <c r="V35" s="16"/>
      <c r="W35" s="16"/>
      <c r="X35" s="16"/>
      <c r="Y35" s="16"/>
      <c r="Z35" s="16"/>
    </row>
    <row r="36" spans="1:26" s="15" customFormat="1" ht="39" customHeight="1" thickBot="1" x14ac:dyDescent="0.25">
      <c r="A36" s="169"/>
      <c r="B36" s="78">
        <v>2018164</v>
      </c>
      <c r="C36" s="170" t="s">
        <v>71</v>
      </c>
      <c r="D36" s="171"/>
      <c r="E36" s="79"/>
      <c r="F36" s="79"/>
      <c r="G36" s="80"/>
      <c r="H36" s="81">
        <v>256</v>
      </c>
      <c r="I36" s="82" t="s">
        <v>20</v>
      </c>
      <c r="J36" s="83">
        <v>0.6</v>
      </c>
      <c r="K36" s="84">
        <f t="shared" si="0"/>
        <v>153.6</v>
      </c>
      <c r="L36" s="85" t="e">
        <f t="shared" si="1"/>
        <v>#DIV/0!</v>
      </c>
      <c r="M36" s="86"/>
      <c r="N36" s="87"/>
      <c r="O36" s="103"/>
      <c r="P36" s="105">
        <f t="shared" si="2"/>
        <v>0</v>
      </c>
      <c r="Q36" s="107">
        <f t="shared" ref="Q36" si="20">IF(ISERROR(P36/G36),0,(P36/G36)*H36)</f>
        <v>0</v>
      </c>
      <c r="R36" s="109" t="e">
        <f t="shared" ref="R36" si="21">ROUNDUP((H36/G36),0)</f>
        <v>#DIV/0!</v>
      </c>
      <c r="S36" s="88" t="e">
        <f t="shared" si="5"/>
        <v>#DIV/0!</v>
      </c>
      <c r="T36" s="16"/>
      <c r="U36" s="16"/>
      <c r="V36" s="16"/>
      <c r="W36" s="16"/>
      <c r="X36" s="16"/>
      <c r="Y36" s="16"/>
      <c r="Z36" s="16"/>
    </row>
    <row r="37" spans="1:26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" customHeight="1" x14ac:dyDescent="0.25">
      <c r="A38" s="141"/>
      <c r="B38" s="141"/>
      <c r="C38" s="141"/>
      <c r="D38" s="141"/>
      <c r="E38" s="141"/>
      <c r="F38" s="141"/>
      <c r="G38" s="141"/>
      <c r="H38" s="22"/>
      <c r="I38" s="1"/>
      <c r="J38" s="1"/>
      <c r="K38" s="1"/>
      <c r="L38" s="1"/>
      <c r="M38" s="1"/>
      <c r="N38" s="5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thickBot="1" x14ac:dyDescent="0.3">
      <c r="A39" s="141"/>
      <c r="B39" s="141"/>
      <c r="C39" s="141"/>
      <c r="D39" s="141"/>
      <c r="E39" s="141"/>
      <c r="F39" s="141"/>
      <c r="G39" s="141"/>
      <c r="H39" s="22"/>
      <c r="I39" s="23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thickBot="1" x14ac:dyDescent="0.3">
      <c r="A40" s="141"/>
      <c r="B40" s="141"/>
      <c r="C40" s="141"/>
      <c r="D40" s="141"/>
      <c r="E40" s="141"/>
      <c r="F40" s="141"/>
      <c r="G40" s="141"/>
      <c r="H40" s="22"/>
      <c r="I40" s="1"/>
      <c r="J40" s="5" t="s">
        <v>47</v>
      </c>
      <c r="K40" s="6">
        <f>SUM(K20:K39)</f>
        <v>23229.081262626256</v>
      </c>
      <c r="L40" s="24"/>
      <c r="M40" s="1"/>
      <c r="N40" s="7"/>
      <c r="O40" s="7"/>
      <c r="P40" s="7"/>
      <c r="Q40" s="6">
        <f>SUM(Q20:Q39)</f>
        <v>0</v>
      </c>
      <c r="R40" s="1"/>
      <c r="S40" s="6" t="e">
        <f>SUM(S20:S36)</f>
        <v>#DIV/0!</v>
      </c>
      <c r="T40" s="1"/>
      <c r="U40" s="1"/>
      <c r="V40" s="1"/>
      <c r="W40" s="1"/>
      <c r="X40" s="1"/>
      <c r="Y40" s="1"/>
      <c r="Z40" s="1"/>
    </row>
    <row r="41" spans="1:26" ht="15.75" thickBot="1" x14ac:dyDescent="0.3">
      <c r="A41" s="1"/>
      <c r="B41" s="1"/>
      <c r="C41" s="1"/>
      <c r="D41" s="20"/>
      <c r="E41" s="21"/>
      <c r="F41" s="18"/>
      <c r="G41" s="19"/>
      <c r="H41" s="22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thickBot="1" x14ac:dyDescent="0.3">
      <c r="A42" s="39"/>
      <c r="B42" s="39"/>
      <c r="C42" s="39"/>
      <c r="D42" s="39"/>
      <c r="E42" s="39"/>
      <c r="F42" s="172" t="s">
        <v>53</v>
      </c>
      <c r="G42" s="172"/>
      <c r="H42" s="172"/>
      <c r="I42" s="172"/>
      <c r="J42" s="173"/>
      <c r="K42" s="6">
        <f>K40*2</f>
        <v>46458.162525252512</v>
      </c>
      <c r="L42" s="1"/>
      <c r="M42" s="1"/>
      <c r="N42" s="1"/>
      <c r="O42" s="5"/>
      <c r="P42" s="1"/>
      <c r="Q42" s="6">
        <f>Q40*2</f>
        <v>0</v>
      </c>
      <c r="R42" s="1"/>
      <c r="S42" s="6" t="e">
        <f>S40*2</f>
        <v>#DIV/0!</v>
      </c>
      <c r="T42" s="1"/>
      <c r="U42" s="1"/>
      <c r="V42" s="1"/>
      <c r="W42" s="1"/>
      <c r="X42" s="1"/>
      <c r="Y42" s="1"/>
      <c r="Z42" s="1"/>
    </row>
    <row r="43" spans="1:26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8" t="s">
        <v>23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10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10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1" t="s">
        <v>32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9"/>
      <c r="N47" s="9"/>
      <c r="O47" s="9"/>
      <c r="P47" s="9"/>
      <c r="Q47" s="9"/>
      <c r="R47" s="10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10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1" t="s">
        <v>24</v>
      </c>
      <c r="B49" s="11"/>
      <c r="C49" s="11"/>
      <c r="D49" s="11"/>
      <c r="E49" s="11"/>
      <c r="F49" s="11"/>
      <c r="G49" s="11"/>
      <c r="H49" s="49"/>
      <c r="I49" s="11"/>
      <c r="J49" s="11"/>
      <c r="K49" s="11"/>
      <c r="L49" s="11"/>
      <c r="M49" s="11"/>
      <c r="N49" s="11"/>
      <c r="O49" s="11"/>
      <c r="P49" s="11"/>
      <c r="Q49" s="11"/>
      <c r="R49" s="10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2" t="s">
        <v>28</v>
      </c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12" t="s">
        <v>29</v>
      </c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x14ac:dyDescent="0.25">
      <c r="A55" s="12" t="s">
        <v>30</v>
      </c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39" t="s">
        <v>48</v>
      </c>
      <c r="B57" s="139"/>
      <c r="C57" s="139"/>
      <c r="D57" s="139"/>
      <c r="E57" s="139"/>
      <c r="F57" s="139"/>
      <c r="G57" s="139"/>
      <c r="H57" s="139"/>
      <c r="I57" s="139"/>
      <c r="J57" s="139"/>
      <c r="K57" s="139"/>
      <c r="L57" s="139"/>
      <c r="M57" s="139"/>
      <c r="N57" s="139"/>
      <c r="O57" s="139"/>
      <c r="P57" s="139"/>
      <c r="Q57" s="139"/>
      <c r="R57" s="139"/>
      <c r="S57" s="1"/>
      <c r="T57" s="1"/>
      <c r="U57" s="1"/>
      <c r="V57" s="1"/>
      <c r="W57" s="1"/>
      <c r="X57" s="1"/>
      <c r="Y57" s="1"/>
      <c r="Z57" s="1"/>
    </row>
    <row r="58" spans="1:26" ht="15.75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7"/>
      <c r="M58" s="13"/>
      <c r="N58" s="13"/>
      <c r="O58" s="13"/>
      <c r="P58" s="13"/>
      <c r="Q58" s="13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x14ac:dyDescent="0.25">
      <c r="A59" s="139" t="s">
        <v>31</v>
      </c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7"/>
      <c r="M60" s="13"/>
      <c r="N60" s="13"/>
      <c r="O60" s="13"/>
      <c r="P60" s="13"/>
      <c r="Q60" s="13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x14ac:dyDescent="0.2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"/>
      <c r="S62" s="1"/>
      <c r="T62" s="1"/>
      <c r="U62" s="1"/>
      <c r="V62" s="1"/>
      <c r="W62" s="1"/>
      <c r="X62" s="1"/>
      <c r="Y62" s="1"/>
      <c r="Z62" s="1"/>
    </row>
  </sheetData>
  <sheetProtection selectLockedCells="1"/>
  <protectedRanges>
    <protectedRange sqref="F11:H11" name="Rango1"/>
    <protectedRange sqref="D13:E17 Q13:Q17 Q18 D18:E18" name="Rango1_1"/>
  </protectedRanges>
  <mergeCells count="46">
    <mergeCell ref="F42:J42"/>
    <mergeCell ref="C36:D36"/>
    <mergeCell ref="C35:D35"/>
    <mergeCell ref="A20:A36"/>
    <mergeCell ref="C33:D33"/>
    <mergeCell ref="C34:D34"/>
    <mergeCell ref="A10:C10"/>
    <mergeCell ref="A11:C11"/>
    <mergeCell ref="D10:P10"/>
    <mergeCell ref="E11:M11"/>
    <mergeCell ref="D15:E15"/>
    <mergeCell ref="G15:J15"/>
    <mergeCell ref="K12:S12"/>
    <mergeCell ref="C31:D31"/>
    <mergeCell ref="C30:D30"/>
    <mergeCell ref="C28:D28"/>
    <mergeCell ref="C26:D26"/>
    <mergeCell ref="C27:D27"/>
    <mergeCell ref="C24:D24"/>
    <mergeCell ref="C25:D25"/>
    <mergeCell ref="A59:Q59"/>
    <mergeCell ref="A38:G40"/>
    <mergeCell ref="A57:R57"/>
    <mergeCell ref="L16:S17"/>
    <mergeCell ref="B16:E16"/>
    <mergeCell ref="K16:K17"/>
    <mergeCell ref="B17:E17"/>
    <mergeCell ref="G17:J17"/>
    <mergeCell ref="C19:D19"/>
    <mergeCell ref="C20:D20"/>
    <mergeCell ref="P18:Q18"/>
    <mergeCell ref="R18:S18"/>
    <mergeCell ref="C32:D32"/>
    <mergeCell ref="C29:D29"/>
    <mergeCell ref="C21:D21"/>
    <mergeCell ref="C23:D23"/>
    <mergeCell ref="C22:D22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Eva Bedmar Marques</cp:lastModifiedBy>
  <cp:lastPrinted>2025-06-17T05:58:09Z</cp:lastPrinted>
  <dcterms:created xsi:type="dcterms:W3CDTF">2017-04-20T06:50:43Z</dcterms:created>
  <dcterms:modified xsi:type="dcterms:W3CDTF">2025-09-26T11:53:46Z</dcterms:modified>
</cp:coreProperties>
</file>